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62" i="1"/>
  <c r="H46" s="1"/>
  <c r="G61"/>
  <c r="J46" s="1"/>
  <c r="F58"/>
  <c r="J47" s="1"/>
  <c r="F57"/>
  <c r="F51"/>
  <c r="B51"/>
  <c r="B52" s="1"/>
  <c r="F50"/>
  <c r="G50" s="1"/>
  <c r="F49"/>
  <c r="G49" s="1"/>
  <c r="F48"/>
  <c r="G48" s="1"/>
  <c r="H47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6"/>
  <c r="G36" s="1"/>
  <c r="K34"/>
  <c r="J34"/>
  <c r="H34"/>
  <c r="B34"/>
  <c r="F33"/>
  <c r="G33" s="1"/>
  <c r="F32"/>
  <c r="G32" s="1"/>
  <c r="G31"/>
  <c r="F31"/>
  <c r="F30"/>
  <c r="G30" s="1"/>
  <c r="G29"/>
  <c r="F29"/>
  <c r="F28"/>
  <c r="G28" s="1"/>
  <c r="G27"/>
  <c r="F27"/>
  <c r="F26"/>
  <c r="G26" s="1"/>
  <c r="G25"/>
  <c r="F25"/>
  <c r="F24"/>
  <c r="G24" s="1"/>
  <c r="G23"/>
  <c r="F23"/>
  <c r="F22"/>
  <c r="G22" s="1"/>
  <c r="G21"/>
  <c r="F21"/>
  <c r="F20"/>
  <c r="G20" s="1"/>
  <c r="G19"/>
  <c r="F19"/>
  <c r="F18"/>
  <c r="G18" s="1"/>
  <c r="G17"/>
  <c r="F17"/>
  <c r="F16"/>
  <c r="G16" s="1"/>
  <c r="G15"/>
  <c r="F15"/>
  <c r="F14"/>
  <c r="G14" s="1"/>
  <c r="H51" l="1"/>
  <c r="H52" s="1"/>
  <c r="D66"/>
  <c r="G66" s="1"/>
  <c r="K46" s="1"/>
  <c r="L40"/>
  <c r="I40"/>
  <c r="I44"/>
  <c r="L44" s="1"/>
  <c r="I47"/>
  <c r="I41"/>
  <c r="L41" s="1"/>
  <c r="L45"/>
  <c r="I45"/>
  <c r="J51"/>
  <c r="J52" s="1"/>
  <c r="L15"/>
  <c r="L23"/>
  <c r="I42"/>
  <c r="L42" s="1"/>
  <c r="I46"/>
  <c r="I48"/>
  <c r="L48" s="1"/>
  <c r="I50"/>
  <c r="L50" s="1"/>
  <c r="G51"/>
  <c r="I36"/>
  <c r="L36" s="1"/>
  <c r="I43"/>
  <c r="L43" s="1"/>
  <c r="I49"/>
  <c r="L49" s="1"/>
  <c r="I14"/>
  <c r="L14" s="1"/>
  <c r="I16"/>
  <c r="L16" s="1"/>
  <c r="I18"/>
  <c r="L18" s="1"/>
  <c r="I20"/>
  <c r="L20" s="1"/>
  <c r="I22"/>
  <c r="L22" s="1"/>
  <c r="I24"/>
  <c r="L24" s="1"/>
  <c r="I26"/>
  <c r="L26" s="1"/>
  <c r="I28"/>
  <c r="L28" s="1"/>
  <c r="I30"/>
  <c r="L30" s="1"/>
  <c r="I32"/>
  <c r="L32" s="1"/>
  <c r="I33"/>
  <c r="L33" s="1"/>
  <c r="D65"/>
  <c r="G65" s="1"/>
  <c r="K47" s="1"/>
  <c r="L47" s="1"/>
  <c r="G34"/>
  <c r="I15"/>
  <c r="I17"/>
  <c r="L17" s="1"/>
  <c r="I19"/>
  <c r="L19" s="1"/>
  <c r="I21"/>
  <c r="L21" s="1"/>
  <c r="I23"/>
  <c r="I25"/>
  <c r="L25" s="1"/>
  <c r="I27"/>
  <c r="L27" s="1"/>
  <c r="I29"/>
  <c r="L29" s="1"/>
  <c r="I31"/>
  <c r="L31" s="1"/>
  <c r="L46" l="1"/>
  <c r="L51" s="1"/>
  <c r="K51"/>
  <c r="K52" s="1"/>
  <c r="I51"/>
  <c r="L34"/>
  <c r="I34"/>
  <c r="G52"/>
  <c r="I52" l="1"/>
  <c r="L52"/>
</calcChain>
</file>

<file path=xl/sharedStrings.xml><?xml version="1.0" encoding="utf-8"?>
<sst xmlns="http://schemas.openxmlformats.org/spreadsheetml/2006/main" count="118" uniqueCount="88">
  <si>
    <t>"Утверждаю"</t>
  </si>
  <si>
    <t>в т.ч.предшкола - 3</t>
  </si>
  <si>
    <t>Директор  СШ №5</t>
  </si>
  <si>
    <t xml:space="preserve"> города Жезказган</t>
  </si>
  <si>
    <t>___________________Куланбаева Б.А.</t>
  </si>
  <si>
    <t xml:space="preserve">            </t>
  </si>
  <si>
    <t xml:space="preserve">  </t>
  </si>
  <si>
    <t xml:space="preserve">                Штатное  расписание учебно-вспомогательного и административно-</t>
  </si>
  <si>
    <t xml:space="preserve">    </t>
  </si>
  <si>
    <t>хозяйственного, технического персонала СШ №5</t>
  </si>
  <si>
    <t>Наименование должностей</t>
  </si>
  <si>
    <t>кол-во ставок</t>
  </si>
  <si>
    <t>группа категор</t>
  </si>
  <si>
    <t>коэффицент</t>
  </si>
  <si>
    <t>стаж</t>
  </si>
  <si>
    <t>оклад</t>
  </si>
  <si>
    <t>зарплата</t>
  </si>
  <si>
    <t>доплаты праз.вред</t>
  </si>
  <si>
    <t>доплата за особые условия 10%</t>
  </si>
  <si>
    <t>доплаты за вредность</t>
  </si>
  <si>
    <t>доп.за зам.ух.отпуск</t>
  </si>
  <si>
    <t>всего ФЗП в месяц</t>
  </si>
  <si>
    <t>1. Учебно - вспомогательный персонал</t>
  </si>
  <si>
    <t>Зам. директора по УР</t>
  </si>
  <si>
    <t>А1-3-1</t>
  </si>
  <si>
    <t xml:space="preserve">Зам. директора по ВР </t>
  </si>
  <si>
    <t xml:space="preserve">     </t>
  </si>
  <si>
    <t>Педагог-организ.по НВП</t>
  </si>
  <si>
    <t>В2-4</t>
  </si>
  <si>
    <t>Педагог психолог</t>
  </si>
  <si>
    <t>В3-3</t>
  </si>
  <si>
    <t>В3-4</t>
  </si>
  <si>
    <t>Воспитатель предшколы</t>
  </si>
  <si>
    <t>В4-4</t>
  </si>
  <si>
    <t>В4-3</t>
  </si>
  <si>
    <t>Социальный-педагог</t>
  </si>
  <si>
    <t>Учитель-логопед</t>
  </si>
  <si>
    <t>Вожатый</t>
  </si>
  <si>
    <t>Заведующий библиотекой</t>
  </si>
  <si>
    <t>С1</t>
  </si>
  <si>
    <t>Библиотекарь</t>
  </si>
  <si>
    <t>С3</t>
  </si>
  <si>
    <t>Лаборант</t>
  </si>
  <si>
    <t>ИТОГО:</t>
  </si>
  <si>
    <t>2. Административно-хозяйственный персонал</t>
  </si>
  <si>
    <t>Директор</t>
  </si>
  <si>
    <t>А1-3</t>
  </si>
  <si>
    <t>Зам.директора по хоз.раб.</t>
  </si>
  <si>
    <t>А2-3</t>
  </si>
  <si>
    <t>Секретарь</t>
  </si>
  <si>
    <t>D</t>
  </si>
  <si>
    <t>Делопроизводитель</t>
  </si>
  <si>
    <t xml:space="preserve"> Млад.медиц. персонал</t>
  </si>
  <si>
    <t>Инженер по оборудованию</t>
  </si>
  <si>
    <t>С2</t>
  </si>
  <si>
    <t>Рабочий по комплексному обслуживанию и ремонту зданий</t>
  </si>
  <si>
    <t>4-разр</t>
  </si>
  <si>
    <t>Техничка</t>
  </si>
  <si>
    <t>2-разр</t>
  </si>
  <si>
    <t>Сторож</t>
  </si>
  <si>
    <t>1-разр</t>
  </si>
  <si>
    <t>Дворник</t>
  </si>
  <si>
    <t>Гардеробщик</t>
  </si>
  <si>
    <t>Вахтер</t>
  </si>
  <si>
    <t>ВСЕГО:</t>
  </si>
  <si>
    <t xml:space="preserve">      Примечание:</t>
  </si>
  <si>
    <t>1.Расчет на доплату за праздничные дни и в ночное время</t>
  </si>
  <si>
    <t>ед</t>
  </si>
  <si>
    <t>празд.</t>
  </si>
  <si>
    <t>ночное</t>
  </si>
  <si>
    <t>2.Расчет доплаты за уборку  служебных помещений</t>
  </si>
  <si>
    <t>БДО</t>
  </si>
  <si>
    <t>%</t>
  </si>
  <si>
    <t>вредн.</t>
  </si>
  <si>
    <t xml:space="preserve">3.Расчет доплаты за замену,уходящих в отпуск </t>
  </si>
  <si>
    <t>сторожа</t>
  </si>
  <si>
    <t>технички</t>
  </si>
  <si>
    <t>Исполнитель</t>
  </si>
  <si>
    <t xml:space="preserve">Руководитель экономической группы:_____________________________  </t>
  </si>
  <si>
    <t>С.С.Турумбетова</t>
  </si>
  <si>
    <t xml:space="preserve">        на 1 сентября 2020года</t>
  </si>
  <si>
    <t xml:space="preserve">"___"  сентября  2020г. </t>
  </si>
  <si>
    <t>Класс-комплект - 44</t>
  </si>
  <si>
    <t xml:space="preserve">Учащ-ся -944 </t>
  </si>
  <si>
    <t>в т.ч.предшкола - 64</t>
  </si>
  <si>
    <t>Гл. Бухгалтер</t>
  </si>
  <si>
    <t>Бухгалтер</t>
  </si>
  <si>
    <t>Экономист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</si>
</sst>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/>
    <xf numFmtId="0" fontId="3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2" fillId="2" borderId="1" xfId="0" applyFont="1" applyFill="1" applyBorder="1"/>
    <xf numFmtId="164" fontId="5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2" fillId="0" borderId="1" xfId="0" applyFont="1" applyFill="1" applyBorder="1"/>
    <xf numFmtId="1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0" xfId="0" applyFont="1" applyFill="1" applyBorder="1"/>
    <xf numFmtId="0" fontId="0" fillId="0" borderId="0" xfId="0" applyFill="1"/>
    <xf numFmtId="164" fontId="3" fillId="0" borderId="0" xfId="0" applyNumberFormat="1" applyFont="1" applyFill="1"/>
    <xf numFmtId="164" fontId="3" fillId="0" borderId="0" xfId="0" applyNumberFormat="1" applyFont="1"/>
    <xf numFmtId="164" fontId="1" fillId="0" borderId="0" xfId="0" applyNumberFormat="1" applyFont="1"/>
    <xf numFmtId="1" fontId="3" fillId="0" borderId="0" xfId="0" applyNumberFormat="1" applyFont="1" applyAlignment="1">
      <alignment horizontal="center"/>
    </xf>
    <xf numFmtId="0" fontId="3" fillId="0" borderId="0" xfId="0" applyFont="1" applyBorder="1"/>
    <xf numFmtId="0" fontId="1" fillId="0" borderId="0" xfId="0" applyFont="1"/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70"/>
  <sheetViews>
    <sheetView tabSelected="1" topLeftCell="A19" workbookViewId="0">
      <selection activeCell="D41" sqref="D41"/>
    </sheetView>
  </sheetViews>
  <sheetFormatPr defaultRowHeight="15"/>
  <cols>
    <col min="1" max="1" width="24.140625" customWidth="1"/>
  </cols>
  <sheetData>
    <row r="1" spans="1:12">
      <c r="A1" s="1" t="s">
        <v>82</v>
      </c>
      <c r="I1" s="2" t="s">
        <v>0</v>
      </c>
    </row>
    <row r="2" spans="1:12">
      <c r="A2" s="3" t="s">
        <v>1</v>
      </c>
      <c r="I2" s="4" t="s">
        <v>2</v>
      </c>
      <c r="J2" s="5"/>
      <c r="K2" s="5"/>
      <c r="L2" s="5"/>
    </row>
    <row r="3" spans="1:12">
      <c r="A3" s="1" t="s">
        <v>83</v>
      </c>
      <c r="B3" s="6"/>
      <c r="C3" s="7"/>
      <c r="D3" s="6"/>
      <c r="E3" s="6"/>
      <c r="F3" s="6"/>
      <c r="G3" s="6"/>
      <c r="I3" s="4" t="s">
        <v>3</v>
      </c>
      <c r="J3" s="6"/>
      <c r="K3" s="6"/>
      <c r="L3" s="6"/>
    </row>
    <row r="4" spans="1:12">
      <c r="A4" s="3" t="s">
        <v>84</v>
      </c>
      <c r="B4" s="6"/>
      <c r="C4" s="7"/>
      <c r="D4" s="6"/>
      <c r="E4" s="6"/>
      <c r="F4" s="6"/>
      <c r="G4" s="6"/>
      <c r="I4" s="4" t="s">
        <v>4</v>
      </c>
      <c r="J4" s="8"/>
      <c r="K4" s="8"/>
      <c r="L4" s="8"/>
    </row>
    <row r="5" spans="1:12">
      <c r="B5" s="6"/>
      <c r="C5" s="6"/>
      <c r="D5" s="6"/>
      <c r="E5" s="6"/>
      <c r="F5" s="6"/>
      <c r="G5" s="6"/>
      <c r="H5" s="6"/>
      <c r="I5" s="4" t="s">
        <v>81</v>
      </c>
      <c r="J5" s="6"/>
      <c r="K5" s="6"/>
      <c r="L5" s="6"/>
    </row>
    <row r="6" spans="1:12">
      <c r="B6" s="6"/>
      <c r="C6" s="6"/>
      <c r="D6" s="6"/>
      <c r="E6" s="6"/>
      <c r="F6" s="6"/>
      <c r="G6" s="6"/>
      <c r="H6" s="6"/>
      <c r="I6" s="4"/>
      <c r="J6" s="6"/>
      <c r="K6" s="6"/>
      <c r="L6" s="6"/>
    </row>
    <row r="7" spans="1:12">
      <c r="A7" s="6"/>
      <c r="B7" s="6"/>
      <c r="C7" s="6"/>
      <c r="D7" s="6"/>
      <c r="E7" s="6"/>
      <c r="F7" s="6"/>
      <c r="G7" s="6"/>
      <c r="I7" s="6" t="s">
        <v>5</v>
      </c>
      <c r="J7" s="5" t="s">
        <v>6</v>
      </c>
      <c r="K7" s="5"/>
      <c r="L7" s="5"/>
    </row>
    <row r="8" spans="1:12">
      <c r="B8" s="9" t="s">
        <v>7</v>
      </c>
      <c r="C8" s="10"/>
      <c r="D8" s="9"/>
      <c r="E8" s="9"/>
      <c r="F8" s="9"/>
      <c r="G8" s="9"/>
      <c r="H8" s="9"/>
      <c r="I8" s="9"/>
      <c r="J8" s="6"/>
      <c r="K8" s="6"/>
      <c r="L8" s="6"/>
    </row>
    <row r="9" spans="1:12">
      <c r="A9" s="9"/>
      <c r="B9" s="9" t="s">
        <v>8</v>
      </c>
      <c r="D9" s="9" t="s">
        <v>9</v>
      </c>
      <c r="E9" s="9"/>
      <c r="F9" s="9"/>
      <c r="G9" s="9"/>
      <c r="H9" s="9"/>
      <c r="I9" s="9"/>
      <c r="J9" s="6"/>
      <c r="K9" s="6"/>
      <c r="L9" s="6"/>
    </row>
    <row r="10" spans="1:12">
      <c r="A10" s="6"/>
      <c r="B10" s="6"/>
      <c r="D10" s="37" t="s">
        <v>80</v>
      </c>
      <c r="E10" s="37"/>
      <c r="F10" s="37"/>
      <c r="G10" s="37"/>
      <c r="H10" s="6"/>
      <c r="I10" s="6"/>
      <c r="J10" s="6"/>
      <c r="K10" s="6"/>
      <c r="L10" s="6"/>
    </row>
    <row r="11" spans="1:12">
      <c r="A11" s="6"/>
      <c r="B11" s="6"/>
      <c r="D11" s="9"/>
      <c r="E11" s="9"/>
      <c r="F11" s="9"/>
      <c r="G11" s="9"/>
      <c r="H11" s="6"/>
      <c r="I11" s="6"/>
      <c r="J11" s="6"/>
      <c r="K11" s="6"/>
      <c r="L11" s="6"/>
    </row>
    <row r="12" spans="1:12" ht="71.25">
      <c r="A12" s="11" t="s">
        <v>10</v>
      </c>
      <c r="B12" s="11" t="s">
        <v>11</v>
      </c>
      <c r="C12" s="11" t="s">
        <v>12</v>
      </c>
      <c r="D12" s="11" t="s">
        <v>13</v>
      </c>
      <c r="E12" s="11" t="s">
        <v>14</v>
      </c>
      <c r="F12" s="11" t="s">
        <v>15</v>
      </c>
      <c r="G12" s="11" t="s">
        <v>16</v>
      </c>
      <c r="H12" s="11" t="s">
        <v>17</v>
      </c>
      <c r="I12" s="12" t="s">
        <v>18</v>
      </c>
      <c r="J12" s="11" t="s">
        <v>19</v>
      </c>
      <c r="K12" s="11" t="s">
        <v>20</v>
      </c>
      <c r="L12" s="11" t="s">
        <v>21</v>
      </c>
    </row>
    <row r="13" spans="1:12">
      <c r="A13" s="38" t="s">
        <v>22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40"/>
    </row>
    <row r="14" spans="1:12">
      <c r="A14" s="13" t="s">
        <v>23</v>
      </c>
      <c r="B14" s="14">
        <v>1</v>
      </c>
      <c r="C14" s="15" t="s">
        <v>24</v>
      </c>
      <c r="D14" s="14">
        <v>5.22</v>
      </c>
      <c r="E14" s="16">
        <v>22</v>
      </c>
      <c r="F14" s="17">
        <f t="shared" ref="F14:F33" si="0">SUM(D14*17697)</f>
        <v>92378.34</v>
      </c>
      <c r="G14" s="17">
        <f t="shared" ref="G14:G33" si="1">SUM(B14*F14)</f>
        <v>92378.34</v>
      </c>
      <c r="H14" s="14"/>
      <c r="I14" s="18">
        <f t="shared" ref="I14:I33" si="2">SUM(G14*0.1)</f>
        <v>9237.8340000000007</v>
      </c>
      <c r="J14" s="17"/>
      <c r="K14" s="14"/>
      <c r="L14" s="17">
        <f t="shared" ref="L14:L31" si="3">SUM(G14:K14)</f>
        <v>101616.174</v>
      </c>
    </row>
    <row r="15" spans="1:12">
      <c r="A15" s="19" t="s">
        <v>23</v>
      </c>
      <c r="B15" s="14">
        <v>1</v>
      </c>
      <c r="C15" s="15" t="s">
        <v>24</v>
      </c>
      <c r="D15" s="14">
        <v>5.22</v>
      </c>
      <c r="E15" s="16">
        <v>21</v>
      </c>
      <c r="F15" s="17">
        <f t="shared" si="0"/>
        <v>92378.34</v>
      </c>
      <c r="G15" s="17">
        <f t="shared" si="1"/>
        <v>92378.34</v>
      </c>
      <c r="H15" s="14"/>
      <c r="I15" s="18">
        <f t="shared" si="2"/>
        <v>9237.8340000000007</v>
      </c>
      <c r="J15" s="17"/>
      <c r="K15" s="14"/>
      <c r="L15" s="17">
        <f t="shared" si="3"/>
        <v>101616.174</v>
      </c>
    </row>
    <row r="16" spans="1:12">
      <c r="A16" s="19" t="s">
        <v>23</v>
      </c>
      <c r="B16" s="14">
        <v>0.5</v>
      </c>
      <c r="C16" s="15" t="s">
        <v>24</v>
      </c>
      <c r="D16" s="14">
        <v>5.22</v>
      </c>
      <c r="E16" s="16">
        <v>21</v>
      </c>
      <c r="F16" s="17">
        <f>SUM(D16*17697)</f>
        <v>92378.34</v>
      </c>
      <c r="G16" s="17">
        <f>SUM(B16*F16)</f>
        <v>46189.17</v>
      </c>
      <c r="H16" s="14"/>
      <c r="I16" s="18">
        <f>SUM(G16*0.1)</f>
        <v>4618.9170000000004</v>
      </c>
      <c r="J16" s="17"/>
      <c r="K16" s="14"/>
      <c r="L16" s="17">
        <f>SUM(G16:K16)</f>
        <v>50808.087</v>
      </c>
    </row>
    <row r="17" spans="1:12">
      <c r="A17" s="13" t="s">
        <v>25</v>
      </c>
      <c r="B17" s="14">
        <v>1</v>
      </c>
      <c r="C17" s="15" t="s">
        <v>24</v>
      </c>
      <c r="D17" s="14">
        <v>5.22</v>
      </c>
      <c r="E17" s="16">
        <v>22.4</v>
      </c>
      <c r="F17" s="17">
        <f t="shared" si="0"/>
        <v>92378.34</v>
      </c>
      <c r="G17" s="17">
        <f t="shared" si="1"/>
        <v>92378.34</v>
      </c>
      <c r="H17" s="14"/>
      <c r="I17" s="18">
        <f t="shared" si="2"/>
        <v>9237.8340000000007</v>
      </c>
      <c r="J17" s="17"/>
      <c r="K17" s="14"/>
      <c r="L17" s="17">
        <f t="shared" si="3"/>
        <v>101616.174</v>
      </c>
    </row>
    <row r="18" spans="1:12">
      <c r="A18" s="13" t="s">
        <v>25</v>
      </c>
      <c r="B18" s="14">
        <v>1</v>
      </c>
      <c r="C18" s="15" t="s">
        <v>24</v>
      </c>
      <c r="D18" s="14">
        <v>4.9400000000000004</v>
      </c>
      <c r="E18" s="20">
        <v>13</v>
      </c>
      <c r="F18" s="17">
        <f t="shared" si="0"/>
        <v>87423.180000000008</v>
      </c>
      <c r="G18" s="17">
        <f t="shared" si="1"/>
        <v>87423.180000000008</v>
      </c>
      <c r="H18" s="14" t="s">
        <v>26</v>
      </c>
      <c r="I18" s="18">
        <f t="shared" si="2"/>
        <v>8742.3180000000011</v>
      </c>
      <c r="J18" s="17"/>
      <c r="K18" s="14"/>
      <c r="L18" s="17">
        <f t="shared" si="3"/>
        <v>96165.498000000007</v>
      </c>
    </row>
    <row r="19" spans="1:12">
      <c r="A19" s="13" t="s">
        <v>27</v>
      </c>
      <c r="B19" s="14">
        <v>1</v>
      </c>
      <c r="C19" s="21" t="s">
        <v>28</v>
      </c>
      <c r="D19" s="14">
        <v>3.32</v>
      </c>
      <c r="E19" s="16">
        <v>6.9</v>
      </c>
      <c r="F19" s="17">
        <f t="shared" si="0"/>
        <v>58754.039999999994</v>
      </c>
      <c r="G19" s="17">
        <f t="shared" si="1"/>
        <v>58754.039999999994</v>
      </c>
      <c r="H19" s="14"/>
      <c r="I19" s="18">
        <f t="shared" si="2"/>
        <v>5875.4039999999995</v>
      </c>
      <c r="J19" s="17"/>
      <c r="K19" s="14"/>
      <c r="L19" s="17">
        <f t="shared" si="3"/>
        <v>64629.443999999996</v>
      </c>
    </row>
    <row r="20" spans="1:12">
      <c r="A20" s="13" t="s">
        <v>29</v>
      </c>
      <c r="B20" s="14">
        <v>1</v>
      </c>
      <c r="C20" s="21" t="s">
        <v>30</v>
      </c>
      <c r="D20" s="14">
        <v>3.45</v>
      </c>
      <c r="E20" s="20">
        <v>7</v>
      </c>
      <c r="F20" s="17">
        <f t="shared" si="0"/>
        <v>61054.65</v>
      </c>
      <c r="G20" s="17">
        <f t="shared" si="1"/>
        <v>61054.65</v>
      </c>
      <c r="H20" s="14"/>
      <c r="I20" s="18">
        <f t="shared" si="2"/>
        <v>6105.4650000000001</v>
      </c>
      <c r="J20" s="17"/>
      <c r="K20" s="14"/>
      <c r="L20" s="17">
        <f t="shared" si="3"/>
        <v>67160.115000000005</v>
      </c>
    </row>
    <row r="21" spans="1:12">
      <c r="A21" s="13" t="s">
        <v>29</v>
      </c>
      <c r="B21" s="14">
        <v>1</v>
      </c>
      <c r="C21" s="21" t="s">
        <v>31</v>
      </c>
      <c r="D21" s="14">
        <v>3.1</v>
      </c>
      <c r="E21" s="16">
        <v>10</v>
      </c>
      <c r="F21" s="17">
        <f t="shared" si="0"/>
        <v>54860.700000000004</v>
      </c>
      <c r="G21" s="17">
        <f t="shared" si="1"/>
        <v>54860.700000000004</v>
      </c>
      <c r="H21" s="14"/>
      <c r="I21" s="18">
        <f t="shared" si="2"/>
        <v>5486.0700000000006</v>
      </c>
      <c r="J21" s="17"/>
      <c r="K21" s="14"/>
      <c r="L21" s="17">
        <f t="shared" si="3"/>
        <v>60346.770000000004</v>
      </c>
    </row>
    <row r="22" spans="1:12">
      <c r="A22" s="13" t="s">
        <v>32</v>
      </c>
      <c r="B22" s="14">
        <v>1</v>
      </c>
      <c r="C22" s="22" t="s">
        <v>33</v>
      </c>
      <c r="D22" s="14">
        <v>2.34</v>
      </c>
      <c r="E22" s="16">
        <v>0</v>
      </c>
      <c r="F22" s="17">
        <f t="shared" si="0"/>
        <v>41410.979999999996</v>
      </c>
      <c r="G22" s="17">
        <f t="shared" si="1"/>
        <v>41410.979999999996</v>
      </c>
      <c r="H22" s="14"/>
      <c r="I22" s="18">
        <f t="shared" si="2"/>
        <v>4141.098</v>
      </c>
      <c r="J22" s="17"/>
      <c r="K22" s="14"/>
      <c r="L22" s="17">
        <f t="shared" si="3"/>
        <v>45552.077999999994</v>
      </c>
    </row>
    <row r="23" spans="1:12">
      <c r="A23" s="13" t="s">
        <v>32</v>
      </c>
      <c r="B23" s="14">
        <v>1</v>
      </c>
      <c r="C23" s="22" t="s">
        <v>33</v>
      </c>
      <c r="D23" s="14">
        <v>2.34</v>
      </c>
      <c r="E23" s="16">
        <v>0</v>
      </c>
      <c r="F23" s="17">
        <f t="shared" si="0"/>
        <v>41410.979999999996</v>
      </c>
      <c r="G23" s="17">
        <f t="shared" si="1"/>
        <v>41410.979999999996</v>
      </c>
      <c r="H23" s="14"/>
      <c r="I23" s="18">
        <f t="shared" si="2"/>
        <v>4141.098</v>
      </c>
      <c r="J23" s="17"/>
      <c r="K23" s="14"/>
      <c r="L23" s="17">
        <f t="shared" si="3"/>
        <v>45552.077999999994</v>
      </c>
    </row>
    <row r="24" spans="1:12">
      <c r="A24" s="13" t="s">
        <v>32</v>
      </c>
      <c r="B24" s="14">
        <v>1</v>
      </c>
      <c r="C24" s="22" t="s">
        <v>34</v>
      </c>
      <c r="D24" s="14">
        <v>3.19</v>
      </c>
      <c r="E24" s="16">
        <v>24.9</v>
      </c>
      <c r="F24" s="17">
        <f t="shared" si="0"/>
        <v>56453.43</v>
      </c>
      <c r="G24" s="17">
        <f t="shared" si="1"/>
        <v>56453.43</v>
      </c>
      <c r="H24" s="14"/>
      <c r="I24" s="18">
        <f t="shared" si="2"/>
        <v>5645.3430000000008</v>
      </c>
      <c r="J24" s="17"/>
      <c r="K24" s="14"/>
      <c r="L24" s="17">
        <f t="shared" si="3"/>
        <v>62098.773000000001</v>
      </c>
    </row>
    <row r="25" spans="1:12">
      <c r="A25" s="23" t="s">
        <v>35</v>
      </c>
      <c r="B25" s="16">
        <v>1</v>
      </c>
      <c r="C25" s="22" t="s">
        <v>31</v>
      </c>
      <c r="D25" s="16">
        <v>2.77</v>
      </c>
      <c r="E25" s="16">
        <v>0</v>
      </c>
      <c r="F25" s="17">
        <f t="shared" si="0"/>
        <v>49020.69</v>
      </c>
      <c r="G25" s="24">
        <f t="shared" si="1"/>
        <v>49020.69</v>
      </c>
      <c r="H25" s="16"/>
      <c r="I25" s="18">
        <f t="shared" si="2"/>
        <v>4902.0690000000004</v>
      </c>
      <c r="J25" s="24"/>
      <c r="K25" s="16"/>
      <c r="L25" s="24">
        <f t="shared" si="3"/>
        <v>53922.759000000005</v>
      </c>
    </row>
    <row r="26" spans="1:12">
      <c r="A26" s="13" t="s">
        <v>36</v>
      </c>
      <c r="B26" s="14">
        <v>1</v>
      </c>
      <c r="C26" s="21" t="s">
        <v>28</v>
      </c>
      <c r="D26" s="14">
        <v>3.14</v>
      </c>
      <c r="E26" s="16">
        <v>1.9</v>
      </c>
      <c r="F26" s="17">
        <f t="shared" si="0"/>
        <v>55568.58</v>
      </c>
      <c r="G26" s="17">
        <f>SUM(B26*F26)</f>
        <v>55568.58</v>
      </c>
      <c r="H26" s="14"/>
      <c r="I26" s="18">
        <f t="shared" si="2"/>
        <v>5556.8580000000002</v>
      </c>
      <c r="J26" s="24"/>
      <c r="K26" s="14"/>
      <c r="L26" s="17">
        <f>SUM(G26:K26)</f>
        <v>61125.438000000002</v>
      </c>
    </row>
    <row r="27" spans="1:12">
      <c r="A27" s="23" t="s">
        <v>37</v>
      </c>
      <c r="B27" s="16">
        <v>1</v>
      </c>
      <c r="C27" s="22" t="s">
        <v>31</v>
      </c>
      <c r="D27" s="16">
        <v>2.98</v>
      </c>
      <c r="E27" s="16">
        <v>6.1</v>
      </c>
      <c r="F27" s="17">
        <f t="shared" si="0"/>
        <v>52737.06</v>
      </c>
      <c r="G27" s="24">
        <f t="shared" si="1"/>
        <v>52737.06</v>
      </c>
      <c r="H27" s="16"/>
      <c r="I27" s="18">
        <f t="shared" si="2"/>
        <v>5273.7060000000001</v>
      </c>
      <c r="J27" s="24"/>
      <c r="K27" s="16"/>
      <c r="L27" s="24">
        <f t="shared" si="3"/>
        <v>58010.765999999996</v>
      </c>
    </row>
    <row r="28" spans="1:12">
      <c r="A28" s="23" t="s">
        <v>38</v>
      </c>
      <c r="B28" s="16">
        <v>1</v>
      </c>
      <c r="C28" s="22" t="s">
        <v>39</v>
      </c>
      <c r="D28" s="25">
        <v>3.89</v>
      </c>
      <c r="E28" s="20">
        <v>11</v>
      </c>
      <c r="F28" s="17">
        <f t="shared" si="0"/>
        <v>68841.33</v>
      </c>
      <c r="G28" s="24">
        <f t="shared" si="1"/>
        <v>68841.33</v>
      </c>
      <c r="H28" s="16"/>
      <c r="I28" s="18">
        <f t="shared" si="2"/>
        <v>6884.1330000000007</v>
      </c>
      <c r="J28" s="24">
        <v>5309</v>
      </c>
      <c r="K28" s="16"/>
      <c r="L28" s="24">
        <f t="shared" si="3"/>
        <v>81034.463000000003</v>
      </c>
    </row>
    <row r="29" spans="1:12">
      <c r="A29" s="23" t="s">
        <v>40</v>
      </c>
      <c r="B29" s="16">
        <v>1</v>
      </c>
      <c r="C29" s="22" t="s">
        <v>41</v>
      </c>
      <c r="D29" s="16">
        <v>2.52</v>
      </c>
      <c r="E29" s="16">
        <v>20.3</v>
      </c>
      <c r="F29" s="17">
        <f t="shared" si="0"/>
        <v>44596.44</v>
      </c>
      <c r="G29" s="24">
        <f t="shared" si="1"/>
        <v>44596.44</v>
      </c>
      <c r="H29" s="16"/>
      <c r="I29" s="18">
        <f t="shared" si="2"/>
        <v>4459.6440000000002</v>
      </c>
      <c r="J29" s="24">
        <v>5309</v>
      </c>
      <c r="K29" s="16"/>
      <c r="L29" s="24">
        <f t="shared" si="3"/>
        <v>54365.084000000003</v>
      </c>
    </row>
    <row r="30" spans="1:12">
      <c r="A30" s="23" t="s">
        <v>42</v>
      </c>
      <c r="B30" s="16">
        <v>1</v>
      </c>
      <c r="C30" s="22" t="s">
        <v>31</v>
      </c>
      <c r="D30" s="16">
        <v>2.92</v>
      </c>
      <c r="E30" s="16">
        <v>3.1</v>
      </c>
      <c r="F30" s="17">
        <f t="shared" si="0"/>
        <v>51675.24</v>
      </c>
      <c r="G30" s="24">
        <f t="shared" si="1"/>
        <v>51675.24</v>
      </c>
      <c r="H30" s="16"/>
      <c r="I30" s="18">
        <f t="shared" si="2"/>
        <v>5167.5240000000003</v>
      </c>
      <c r="J30" s="16"/>
      <c r="K30" s="16"/>
      <c r="L30" s="24">
        <f t="shared" si="3"/>
        <v>56842.763999999996</v>
      </c>
    </row>
    <row r="31" spans="1:12">
      <c r="A31" s="23" t="s">
        <v>42</v>
      </c>
      <c r="B31" s="16">
        <v>1</v>
      </c>
      <c r="C31" s="22" t="s">
        <v>33</v>
      </c>
      <c r="D31" s="16">
        <v>2.38</v>
      </c>
      <c r="E31" s="16">
        <v>1.7</v>
      </c>
      <c r="F31" s="17">
        <f t="shared" si="0"/>
        <v>42118.86</v>
      </c>
      <c r="G31" s="24">
        <f t="shared" si="1"/>
        <v>42118.86</v>
      </c>
      <c r="H31" s="16"/>
      <c r="I31" s="18">
        <f t="shared" si="2"/>
        <v>4211.8860000000004</v>
      </c>
      <c r="J31" s="26"/>
      <c r="K31" s="26"/>
      <c r="L31" s="24">
        <f t="shared" si="3"/>
        <v>46330.745999999999</v>
      </c>
    </row>
    <row r="32" spans="1:12">
      <c r="A32" s="23" t="s">
        <v>42</v>
      </c>
      <c r="B32" s="16">
        <v>1</v>
      </c>
      <c r="C32" s="22" t="s">
        <v>31</v>
      </c>
      <c r="D32" s="16">
        <v>2.92</v>
      </c>
      <c r="E32" s="16">
        <v>3.11</v>
      </c>
      <c r="F32" s="17">
        <f t="shared" si="0"/>
        <v>51675.24</v>
      </c>
      <c r="G32" s="24">
        <f t="shared" si="1"/>
        <v>51675.24</v>
      </c>
      <c r="H32" s="16"/>
      <c r="I32" s="18">
        <f t="shared" si="2"/>
        <v>5167.5240000000003</v>
      </c>
      <c r="J32" s="26"/>
      <c r="K32" s="26"/>
      <c r="L32" s="24">
        <f>SUM(G32:K32)</f>
        <v>56842.763999999996</v>
      </c>
    </row>
    <row r="33" spans="1:12">
      <c r="A33" s="23" t="s">
        <v>42</v>
      </c>
      <c r="B33" s="16">
        <v>1</v>
      </c>
      <c r="C33" s="22" t="s">
        <v>31</v>
      </c>
      <c r="D33" s="16">
        <v>2.77</v>
      </c>
      <c r="E33" s="16">
        <v>0</v>
      </c>
      <c r="F33" s="17">
        <f t="shared" si="0"/>
        <v>49020.69</v>
      </c>
      <c r="G33" s="24">
        <f t="shared" si="1"/>
        <v>49020.69</v>
      </c>
      <c r="H33" s="16"/>
      <c r="I33" s="18">
        <f t="shared" si="2"/>
        <v>4902.0690000000004</v>
      </c>
      <c r="J33" s="26"/>
      <c r="K33" s="26"/>
      <c r="L33" s="24">
        <f>SUM(G33:K33)</f>
        <v>53922.759000000005</v>
      </c>
    </row>
    <row r="34" spans="1:12">
      <c r="A34" s="23" t="s">
        <v>43</v>
      </c>
      <c r="B34" s="27">
        <f>SUM(B14:B33)</f>
        <v>19.5</v>
      </c>
      <c r="C34" s="23"/>
      <c r="D34" s="23"/>
      <c r="E34" s="27"/>
      <c r="F34" s="23"/>
      <c r="G34" s="28">
        <f t="shared" ref="G34:L34" si="4">SUM(G14:G33)</f>
        <v>1189946.2799999998</v>
      </c>
      <c r="H34" s="28">
        <f t="shared" si="4"/>
        <v>0</v>
      </c>
      <c r="I34" s="28">
        <f t="shared" si="4"/>
        <v>118994.62800000001</v>
      </c>
      <c r="J34" s="28">
        <f t="shared" si="4"/>
        <v>10618</v>
      </c>
      <c r="K34" s="28">
        <f t="shared" si="4"/>
        <v>0</v>
      </c>
      <c r="L34" s="28">
        <f t="shared" si="4"/>
        <v>1319558.9080000001</v>
      </c>
    </row>
    <row r="35" spans="1:12">
      <c r="A35" s="41" t="s">
        <v>44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3"/>
    </row>
    <row r="36" spans="1:12">
      <c r="A36" s="23" t="s">
        <v>45</v>
      </c>
      <c r="B36" s="16">
        <v>1</v>
      </c>
      <c r="C36" s="22" t="s">
        <v>46</v>
      </c>
      <c r="D36" s="16">
        <v>5.5</v>
      </c>
      <c r="E36" s="16">
        <v>23</v>
      </c>
      <c r="F36" s="17">
        <f t="shared" ref="F36:F51" si="5">SUM(D36*17697)</f>
        <v>97333.5</v>
      </c>
      <c r="G36" s="24">
        <f t="shared" ref="G36:G50" si="6">SUM(B36*F36)</f>
        <v>97333.5</v>
      </c>
      <c r="H36" s="16"/>
      <c r="I36" s="18">
        <f t="shared" ref="I36:I50" si="7">SUM(G36*0.1)</f>
        <v>9733.35</v>
      </c>
      <c r="J36" s="24"/>
      <c r="K36" s="16"/>
      <c r="L36" s="24">
        <f t="shared" ref="L36:L49" si="8">SUM(G36:K36)</f>
        <v>107066.85</v>
      </c>
    </row>
    <row r="37" spans="1:12">
      <c r="A37" s="23" t="s">
        <v>85</v>
      </c>
      <c r="B37" s="16">
        <v>1.5</v>
      </c>
      <c r="C37" s="22"/>
      <c r="D37" s="16"/>
      <c r="E37" s="16"/>
      <c r="F37" s="17"/>
      <c r="G37" s="24"/>
      <c r="H37" s="16"/>
      <c r="I37" s="18"/>
      <c r="J37" s="24"/>
      <c r="K37" s="16"/>
      <c r="L37" s="24"/>
    </row>
    <row r="38" spans="1:12">
      <c r="A38" s="23" t="s">
        <v>86</v>
      </c>
      <c r="B38" s="16">
        <v>0.5</v>
      </c>
      <c r="C38" s="22"/>
      <c r="D38" s="16"/>
      <c r="E38" s="16"/>
      <c r="F38" s="17"/>
      <c r="G38" s="24"/>
      <c r="H38" s="16"/>
      <c r="I38" s="18"/>
      <c r="J38" s="24"/>
      <c r="K38" s="16"/>
      <c r="L38" s="24"/>
    </row>
    <row r="39" spans="1:12">
      <c r="A39" s="23" t="s">
        <v>87</v>
      </c>
      <c r="B39" s="16">
        <v>0.5</v>
      </c>
      <c r="C39" s="22"/>
      <c r="D39" s="16"/>
      <c r="E39" s="16"/>
      <c r="F39" s="17"/>
      <c r="G39" s="24"/>
      <c r="H39" s="16"/>
      <c r="I39" s="18"/>
      <c r="J39" s="24"/>
      <c r="K39" s="16"/>
      <c r="L39" s="24"/>
    </row>
    <row r="40" spans="1:12">
      <c r="A40" s="23" t="s">
        <v>47</v>
      </c>
      <c r="B40" s="16">
        <v>1</v>
      </c>
      <c r="C40" s="22" t="s">
        <v>48</v>
      </c>
      <c r="D40" s="16">
        <v>4.4800000000000004</v>
      </c>
      <c r="E40" s="16">
        <v>6.5</v>
      </c>
      <c r="F40" s="17">
        <f t="shared" si="5"/>
        <v>79282.560000000012</v>
      </c>
      <c r="G40" s="24">
        <f t="shared" si="6"/>
        <v>79282.560000000012</v>
      </c>
      <c r="H40" s="16"/>
      <c r="I40" s="18">
        <f t="shared" si="7"/>
        <v>7928.2560000000012</v>
      </c>
      <c r="J40" s="16"/>
      <c r="K40" s="16"/>
      <c r="L40" s="24">
        <f t="shared" si="8"/>
        <v>87210.816000000021</v>
      </c>
    </row>
    <row r="41" spans="1:12">
      <c r="A41" s="23" t="s">
        <v>49</v>
      </c>
      <c r="B41" s="16">
        <v>1</v>
      </c>
      <c r="C41" s="22" t="s">
        <v>50</v>
      </c>
      <c r="D41" s="16">
        <v>1.68</v>
      </c>
      <c r="E41" s="16">
        <v>1.2</v>
      </c>
      <c r="F41" s="17">
        <f t="shared" si="5"/>
        <v>29730.959999999999</v>
      </c>
      <c r="G41" s="24">
        <f t="shared" si="6"/>
        <v>29730.959999999999</v>
      </c>
      <c r="H41" s="16"/>
      <c r="I41" s="18">
        <f t="shared" si="7"/>
        <v>2973.096</v>
      </c>
      <c r="J41" s="16"/>
      <c r="K41" s="16"/>
      <c r="L41" s="24">
        <f t="shared" si="8"/>
        <v>32704.056</v>
      </c>
    </row>
    <row r="42" spans="1:12">
      <c r="A42" s="23" t="s">
        <v>51</v>
      </c>
      <c r="B42" s="16">
        <v>1</v>
      </c>
      <c r="C42" s="22" t="s">
        <v>50</v>
      </c>
      <c r="D42" s="16">
        <v>1.64</v>
      </c>
      <c r="E42" s="16">
        <v>0</v>
      </c>
      <c r="F42" s="17">
        <f t="shared" si="5"/>
        <v>29023.079999999998</v>
      </c>
      <c r="G42" s="24">
        <f t="shared" si="6"/>
        <v>29023.079999999998</v>
      </c>
      <c r="H42" s="16"/>
      <c r="I42" s="18">
        <f t="shared" si="7"/>
        <v>2902.308</v>
      </c>
      <c r="J42" s="16"/>
      <c r="K42" s="16"/>
      <c r="L42" s="24">
        <f t="shared" si="8"/>
        <v>31925.387999999999</v>
      </c>
    </row>
    <row r="43" spans="1:12">
      <c r="A43" s="23" t="s">
        <v>52</v>
      </c>
      <c r="B43" s="16">
        <v>0.5</v>
      </c>
      <c r="C43" s="22" t="s">
        <v>50</v>
      </c>
      <c r="D43" s="16">
        <v>1.72</v>
      </c>
      <c r="E43" s="16">
        <v>2.4</v>
      </c>
      <c r="F43" s="17">
        <f t="shared" si="5"/>
        <v>30438.84</v>
      </c>
      <c r="G43" s="24">
        <f t="shared" si="6"/>
        <v>15219.42</v>
      </c>
      <c r="H43" s="16"/>
      <c r="I43" s="18">
        <f t="shared" si="7"/>
        <v>1521.942</v>
      </c>
      <c r="J43" s="16"/>
      <c r="K43" s="16"/>
      <c r="L43" s="24">
        <f t="shared" si="8"/>
        <v>16741.362000000001</v>
      </c>
    </row>
    <row r="44" spans="1:12">
      <c r="A44" s="23" t="s">
        <v>53</v>
      </c>
      <c r="B44" s="16">
        <v>1</v>
      </c>
      <c r="C44" s="22" t="s">
        <v>54</v>
      </c>
      <c r="D44" s="16">
        <v>3.37</v>
      </c>
      <c r="E44" s="16">
        <v>6.9</v>
      </c>
      <c r="F44" s="17">
        <f t="shared" si="5"/>
        <v>59638.89</v>
      </c>
      <c r="G44" s="24">
        <f t="shared" si="6"/>
        <v>59638.89</v>
      </c>
      <c r="H44" s="16"/>
      <c r="I44" s="18">
        <f t="shared" si="7"/>
        <v>5963.8890000000001</v>
      </c>
      <c r="J44" s="16"/>
      <c r="K44" s="16"/>
      <c r="L44" s="24">
        <f t="shared" si="8"/>
        <v>65602.778999999995</v>
      </c>
    </row>
    <row r="45" spans="1:12" ht="57.75">
      <c r="A45" s="29" t="s">
        <v>55</v>
      </c>
      <c r="B45" s="16">
        <v>7</v>
      </c>
      <c r="C45" s="16" t="s">
        <v>56</v>
      </c>
      <c r="D45" s="16">
        <v>1.96</v>
      </c>
      <c r="E45" s="16"/>
      <c r="F45" s="17">
        <f t="shared" si="5"/>
        <v>34686.120000000003</v>
      </c>
      <c r="G45" s="24">
        <f t="shared" si="6"/>
        <v>242802.84000000003</v>
      </c>
      <c r="H45" s="16"/>
      <c r="I45" s="18">
        <f t="shared" si="7"/>
        <v>24280.284000000003</v>
      </c>
      <c r="J45" s="16"/>
      <c r="K45" s="16"/>
      <c r="L45" s="24">
        <f t="shared" si="8"/>
        <v>267083.12400000001</v>
      </c>
    </row>
    <row r="46" spans="1:12">
      <c r="A46" s="23" t="s">
        <v>57</v>
      </c>
      <c r="B46" s="16">
        <v>11.5</v>
      </c>
      <c r="C46" s="16" t="s">
        <v>58</v>
      </c>
      <c r="D46" s="16">
        <v>1.71</v>
      </c>
      <c r="E46" s="16"/>
      <c r="F46" s="17">
        <f t="shared" si="5"/>
        <v>30261.87</v>
      </c>
      <c r="G46" s="24">
        <f t="shared" si="6"/>
        <v>348011.505</v>
      </c>
      <c r="H46" s="24">
        <f>SUM(G62)</f>
        <v>42472.800000000003</v>
      </c>
      <c r="I46" s="18">
        <f t="shared" si="7"/>
        <v>34801.150500000003</v>
      </c>
      <c r="J46" s="24">
        <f>SUM(G61)</f>
        <v>12387.9</v>
      </c>
      <c r="K46" s="24">
        <f>SUM(G66)</f>
        <v>14500.479375000001</v>
      </c>
      <c r="L46" s="24">
        <f t="shared" si="8"/>
        <v>452173.834875</v>
      </c>
    </row>
    <row r="47" spans="1:12">
      <c r="A47" s="23" t="s">
        <v>59</v>
      </c>
      <c r="B47" s="16">
        <v>3</v>
      </c>
      <c r="C47" s="16" t="s">
        <v>60</v>
      </c>
      <c r="D47" s="25">
        <v>1.6</v>
      </c>
      <c r="E47" s="16"/>
      <c r="F47" s="17">
        <f t="shared" si="5"/>
        <v>28315.200000000001</v>
      </c>
      <c r="G47" s="24">
        <f t="shared" si="6"/>
        <v>84945.600000000006</v>
      </c>
      <c r="H47" s="24">
        <f>SUM(F57)</f>
        <v>3051</v>
      </c>
      <c r="I47" s="18">
        <f t="shared" si="7"/>
        <v>8494.5600000000013</v>
      </c>
      <c r="J47" s="24">
        <f>SUM(F58)</f>
        <v>22374</v>
      </c>
      <c r="K47" s="24">
        <f>SUM(G65)</f>
        <v>7078.8</v>
      </c>
      <c r="L47" s="24">
        <f t="shared" si="8"/>
        <v>125943.96</v>
      </c>
    </row>
    <row r="48" spans="1:12">
      <c r="A48" s="23" t="s">
        <v>61</v>
      </c>
      <c r="B48" s="16">
        <v>2</v>
      </c>
      <c r="C48" s="16" t="s">
        <v>58</v>
      </c>
      <c r="D48" s="16">
        <v>1.71</v>
      </c>
      <c r="E48" s="16"/>
      <c r="F48" s="17">
        <f t="shared" si="5"/>
        <v>30261.87</v>
      </c>
      <c r="G48" s="24">
        <f t="shared" si="6"/>
        <v>60523.74</v>
      </c>
      <c r="H48" s="16"/>
      <c r="I48" s="18">
        <f t="shared" si="7"/>
        <v>6052.3739999999998</v>
      </c>
      <c r="J48" s="24"/>
      <c r="K48" s="16"/>
      <c r="L48" s="24">
        <f t="shared" si="8"/>
        <v>66576.114000000001</v>
      </c>
    </row>
    <row r="49" spans="1:12">
      <c r="A49" s="23" t="s">
        <v>62</v>
      </c>
      <c r="B49" s="16">
        <v>1.5</v>
      </c>
      <c r="C49" s="16" t="s">
        <v>60</v>
      </c>
      <c r="D49" s="25">
        <v>1.6</v>
      </c>
      <c r="E49" s="16"/>
      <c r="F49" s="17">
        <f t="shared" si="5"/>
        <v>28315.200000000001</v>
      </c>
      <c r="G49" s="24">
        <f t="shared" si="6"/>
        <v>42472.800000000003</v>
      </c>
      <c r="H49" s="16"/>
      <c r="I49" s="18">
        <f t="shared" si="7"/>
        <v>4247.2800000000007</v>
      </c>
      <c r="J49" s="16"/>
      <c r="K49" s="16"/>
      <c r="L49" s="24">
        <f t="shared" si="8"/>
        <v>46720.08</v>
      </c>
    </row>
    <row r="50" spans="1:12">
      <c r="A50" s="23" t="s">
        <v>63</v>
      </c>
      <c r="B50" s="16">
        <v>2</v>
      </c>
      <c r="C50" s="16" t="s">
        <v>60</v>
      </c>
      <c r="D50" s="25">
        <v>1.6</v>
      </c>
      <c r="E50" s="16"/>
      <c r="F50" s="17">
        <f t="shared" si="5"/>
        <v>28315.200000000001</v>
      </c>
      <c r="G50" s="24">
        <f t="shared" si="6"/>
        <v>56630.400000000001</v>
      </c>
      <c r="H50" s="16"/>
      <c r="I50" s="18">
        <f t="shared" si="7"/>
        <v>5663.0400000000009</v>
      </c>
      <c r="J50" s="24"/>
      <c r="K50" s="16"/>
      <c r="L50" s="24">
        <f>SUM(G50:J50)</f>
        <v>62293.440000000002</v>
      </c>
    </row>
    <row r="51" spans="1:12">
      <c r="A51" s="23" t="s">
        <v>43</v>
      </c>
      <c r="B51" s="27">
        <f>SUM(B36:B50)</f>
        <v>35</v>
      </c>
      <c r="C51" s="27"/>
      <c r="D51" s="27"/>
      <c r="E51" s="27"/>
      <c r="F51" s="17">
        <f t="shared" si="5"/>
        <v>0</v>
      </c>
      <c r="G51" s="28">
        <f t="shared" ref="G51:L51" si="9">SUM(G36:G50)</f>
        <v>1145615.2949999999</v>
      </c>
      <c r="H51" s="28">
        <f t="shared" si="9"/>
        <v>45523.8</v>
      </c>
      <c r="I51" s="28">
        <f t="shared" si="9"/>
        <v>114561.5295</v>
      </c>
      <c r="J51" s="28">
        <f t="shared" si="9"/>
        <v>34761.9</v>
      </c>
      <c r="K51" s="28">
        <f t="shared" si="9"/>
        <v>21579.279375000002</v>
      </c>
      <c r="L51" s="28">
        <f t="shared" si="9"/>
        <v>1362041.803875</v>
      </c>
    </row>
    <row r="52" spans="1:12">
      <c r="A52" s="23" t="s">
        <v>64</v>
      </c>
      <c r="B52" s="27">
        <f>SUM(B51,B34)</f>
        <v>54.5</v>
      </c>
      <c r="C52" s="27"/>
      <c r="D52" s="27"/>
      <c r="E52" s="27"/>
      <c r="F52" s="27"/>
      <c r="G52" s="28">
        <f>SUM(G51,G34)</f>
        <v>2335561.5749999997</v>
      </c>
      <c r="H52" s="28">
        <f>SUM(H51,H34)</f>
        <v>45523.8</v>
      </c>
      <c r="I52" s="28">
        <f>SUM(I51,I34)</f>
        <v>233556.15750000003</v>
      </c>
      <c r="J52" s="28">
        <f>SUM(J51,J34)</f>
        <v>45379.9</v>
      </c>
      <c r="K52" s="28">
        <f>SUM(K51,K34)</f>
        <v>21579.279375000002</v>
      </c>
      <c r="L52" s="28">
        <f>SUM(L51,L34)</f>
        <v>2681600.711875</v>
      </c>
    </row>
    <row r="53" spans="1:12">
      <c r="A53" s="3"/>
      <c r="B53" s="3"/>
      <c r="C53" s="30"/>
      <c r="D53" s="30"/>
      <c r="E53" s="30"/>
      <c r="F53" s="30"/>
      <c r="G53" s="30"/>
      <c r="H53" s="3"/>
      <c r="I53" s="3"/>
      <c r="J53" s="3"/>
      <c r="K53" s="3"/>
      <c r="L53" s="31"/>
    </row>
    <row r="54" spans="1:12">
      <c r="A54" s="3" t="s">
        <v>65</v>
      </c>
      <c r="B54" s="3"/>
      <c r="C54" s="3"/>
      <c r="D54" s="3"/>
      <c r="E54" s="3"/>
      <c r="F54" s="3"/>
      <c r="G54" s="3"/>
      <c r="H54" s="32"/>
      <c r="I54" s="3"/>
      <c r="J54" s="3"/>
      <c r="K54" s="3"/>
      <c r="L54" s="31"/>
    </row>
    <row r="55" spans="1:12">
      <c r="A55" s="6" t="s">
        <v>66</v>
      </c>
      <c r="B55" s="6"/>
      <c r="C55" s="6"/>
      <c r="D55" s="6"/>
      <c r="E55" s="6"/>
      <c r="F55" s="6"/>
      <c r="G55" s="6"/>
      <c r="H55" s="33"/>
      <c r="I55" s="33"/>
      <c r="J55" s="6"/>
      <c r="K55" s="6"/>
      <c r="L55" s="9"/>
    </row>
    <row r="56" spans="1:12">
      <c r="A56" s="6"/>
      <c r="B56" s="6"/>
      <c r="C56" s="6"/>
      <c r="D56" s="6"/>
      <c r="E56" s="5" t="s">
        <v>67</v>
      </c>
      <c r="F56" s="6"/>
      <c r="G56" s="6"/>
      <c r="H56" s="33"/>
      <c r="I56" s="33"/>
      <c r="J56" s="6"/>
      <c r="K56" s="6"/>
      <c r="L56" s="6"/>
    </row>
    <row r="57" spans="1:12">
      <c r="A57" s="6"/>
      <c r="B57" s="6"/>
      <c r="C57" s="6" t="s">
        <v>68</v>
      </c>
      <c r="D57" s="5">
        <v>1017</v>
      </c>
      <c r="E57" s="5">
        <v>3</v>
      </c>
      <c r="F57" s="5">
        <f>SUM(D57*E57)</f>
        <v>3051</v>
      </c>
      <c r="G57" s="6"/>
      <c r="H57" s="34"/>
      <c r="I57" s="34"/>
      <c r="J57" s="6"/>
      <c r="K57" s="6"/>
      <c r="L57" s="6"/>
    </row>
    <row r="58" spans="1:12">
      <c r="A58" s="6"/>
      <c r="B58" s="6"/>
      <c r="C58" s="6" t="s">
        <v>69</v>
      </c>
      <c r="D58" s="5">
        <v>7458</v>
      </c>
      <c r="E58" s="5">
        <v>3</v>
      </c>
      <c r="F58" s="5">
        <f>SUM(D58*E58)</f>
        <v>22374</v>
      </c>
      <c r="G58" s="6"/>
      <c r="H58" s="6"/>
      <c r="I58" s="6"/>
      <c r="J58" s="6"/>
      <c r="K58" s="6"/>
      <c r="L58" s="6"/>
    </row>
    <row r="59" spans="1:12">
      <c r="A59" s="6" t="s">
        <v>70</v>
      </c>
      <c r="B59" s="6"/>
      <c r="C59" s="6"/>
      <c r="H59" s="6"/>
      <c r="I59" s="6"/>
      <c r="J59" s="6"/>
      <c r="K59" s="6"/>
      <c r="L59" s="6"/>
    </row>
    <row r="60" spans="1:12">
      <c r="A60" s="6"/>
      <c r="D60" s="5" t="s">
        <v>71</v>
      </c>
      <c r="E60" s="5" t="s">
        <v>67</v>
      </c>
      <c r="F60" s="5" t="s">
        <v>72</v>
      </c>
      <c r="G60" s="6"/>
      <c r="H60" s="6"/>
      <c r="I60" s="6"/>
      <c r="J60" s="6"/>
      <c r="K60" s="6"/>
      <c r="L60" s="6"/>
    </row>
    <row r="61" spans="1:12">
      <c r="A61" s="6"/>
      <c r="D61" s="5">
        <v>17697</v>
      </c>
      <c r="E61" s="5">
        <v>3.5</v>
      </c>
      <c r="F61" s="5">
        <v>20</v>
      </c>
      <c r="G61" s="35">
        <f>SUM(D61*E61*F61)/100</f>
        <v>12387.9</v>
      </c>
      <c r="H61" s="6"/>
      <c r="I61" s="6"/>
      <c r="J61" s="6"/>
      <c r="K61" s="6"/>
      <c r="L61" s="6"/>
    </row>
    <row r="62" spans="1:12">
      <c r="A62" s="6"/>
      <c r="B62" s="6"/>
      <c r="C62" s="6" t="s">
        <v>73</v>
      </c>
      <c r="D62" s="5">
        <v>17697</v>
      </c>
      <c r="E62" s="5">
        <v>8</v>
      </c>
      <c r="F62" s="5">
        <v>30</v>
      </c>
      <c r="G62" s="35">
        <f>SUM(D62*E62*F62)/100</f>
        <v>42472.800000000003</v>
      </c>
      <c r="H62" s="6"/>
      <c r="I62" s="6"/>
      <c r="J62" s="6"/>
      <c r="K62" s="6"/>
      <c r="L62" s="6"/>
    </row>
    <row r="63" spans="1:12">
      <c r="A63" s="6" t="s">
        <v>74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>
      <c r="A64" s="6"/>
      <c r="B64" s="6"/>
      <c r="D64" s="5"/>
      <c r="E64" s="5" t="s">
        <v>67</v>
      </c>
      <c r="F64" s="5" t="s">
        <v>72</v>
      </c>
      <c r="G64" s="6"/>
      <c r="H64" s="6"/>
      <c r="I64" s="6"/>
      <c r="J64" s="6"/>
      <c r="K64" s="6"/>
      <c r="L64" s="6"/>
    </row>
    <row r="65" spans="1:12">
      <c r="A65" s="6"/>
      <c r="C65" s="6" t="s">
        <v>75</v>
      </c>
      <c r="D65" s="35">
        <f>F47</f>
        <v>28315.200000000001</v>
      </c>
      <c r="E65" s="5">
        <v>3</v>
      </c>
      <c r="F65" s="35">
        <v>100</v>
      </c>
      <c r="G65" s="35">
        <f>SUM(D65*E65*100%/12)</f>
        <v>7078.8</v>
      </c>
    </row>
    <row r="66" spans="1:12">
      <c r="A66" s="6"/>
      <c r="C66" s="6" t="s">
        <v>76</v>
      </c>
      <c r="D66" s="35">
        <f>F46</f>
        <v>30261.87</v>
      </c>
      <c r="E66" s="5">
        <v>11.5</v>
      </c>
      <c r="F66" s="35">
        <v>50</v>
      </c>
      <c r="G66" s="35">
        <f>SUM(D66*E66*50%/12)</f>
        <v>14500.479375000001</v>
      </c>
    </row>
    <row r="67" spans="1:12">
      <c r="A67" s="6"/>
      <c r="C67" s="6"/>
      <c r="D67" s="35"/>
      <c r="E67" s="5"/>
      <c r="F67" s="35"/>
      <c r="G67" s="35"/>
    </row>
    <row r="68" spans="1:12">
      <c r="A68" s="6" t="s">
        <v>77</v>
      </c>
      <c r="B68" s="36"/>
      <c r="C68" s="36"/>
      <c r="D68" s="36"/>
      <c r="E68" s="36"/>
      <c r="F68" s="31"/>
      <c r="G68" s="3"/>
      <c r="H68" s="31"/>
      <c r="J68" s="31"/>
      <c r="K68" s="3"/>
      <c r="L68" s="31"/>
    </row>
    <row r="69" spans="1:12">
      <c r="A69" s="6"/>
      <c r="B69" s="36"/>
      <c r="C69" s="36"/>
      <c r="D69" s="36"/>
      <c r="E69" s="36"/>
      <c r="F69" s="31"/>
      <c r="G69" s="31"/>
      <c r="H69" s="31"/>
      <c r="J69" s="31"/>
      <c r="K69" s="3"/>
      <c r="L69" s="31"/>
    </row>
    <row r="70" spans="1:12">
      <c r="A70" s="6" t="s">
        <v>78</v>
      </c>
      <c r="B70" s="3"/>
      <c r="C70" s="3"/>
      <c r="D70" s="3"/>
      <c r="E70" s="3"/>
      <c r="F70" s="3"/>
      <c r="G70" s="6" t="s">
        <v>79</v>
      </c>
      <c r="H70" s="6"/>
      <c r="I70" s="3"/>
      <c r="J70" s="3"/>
      <c r="K70" s="3"/>
      <c r="L70" s="1"/>
    </row>
  </sheetData>
  <mergeCells count="3">
    <mergeCell ref="D10:G10"/>
    <mergeCell ref="A13:L13"/>
    <mergeCell ref="A35:L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2020-09-15T05:22:55Z</dcterms:modified>
</cp:coreProperties>
</file>